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ariso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<sst xmlns="http://schemas.openxmlformats.org/spreadsheetml/2006/main" count="78" uniqueCount="77">
  <si>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Symbol Group Offer Comparison</t>
  </si>
  <si>
    <t xml:space="preserve">Blue = your inputs   |   Black = calculated</t>
  </si>
  <si>
    <t xml:space="preserve">Symbol group name</t>
  </si>
  <si>
    <t xml:space="preserve">OFFER 1</t>
  </si>
  <si>
    <t xml:space="preserve">OFFER 2</t>
  </si>
  <si>
    <t xml:space="preserve">Enter name</t>
  </si>
  <si>
    <t xml:space="preserve">e.g. Nisa</t>
  </si>
  <si>
    <t xml:space="preserve">e.g. Premier</t>
  </si>
  <si>
    <t xml:space="preserve">A.  Trading Assumptions</t>
  </si>
  <si>
    <t xml:space="preserve">Current weekly sales (ex-VAT)</t>
  </si>
  <si>
    <t xml:space="preserve">Your baseline turnover</t>
  </si>
  <si>
    <t xml:space="preserve">% uplift on sales from improved range</t>
  </si>
  <si>
    <t xml:space="preserve">Extra sales this group unlocks</t>
  </si>
  <si>
    <t xml:space="preserve">Projected weekly sales</t>
  </si>
  <si>
    <t xml:space="preserve">Gross margin on product (%)</t>
  </si>
  <si>
    <t xml:space="preserve">The margin THIS group gives you</t>
  </si>
  <si>
    <t xml:space="preserve">Weekly gross profit</t>
  </si>
  <si>
    <t xml:space="preserve">B.  Ongoing Weekly Costs</t>
  </si>
  <si>
    <t xml:space="preserve">Delivery cost per delivery</t>
  </si>
  <si>
    <t xml:space="preserve">Number of deliveries per week</t>
  </si>
  <si>
    <t xml:space="preserve">Weekly delivery cost</t>
  </si>
  <si>
    <t xml:space="preserve">Service / support costs (weekly)</t>
  </si>
  <si>
    <t xml:space="preserve">EPOS, back-office, dev fees</t>
  </si>
  <si>
    <t xml:space="preserve">Membership / subscription (weekly)</t>
  </si>
  <si>
    <t xml:space="preserve">Bespoke ongoing cost 1</t>
  </si>
  <si>
    <t xml:space="preserve">Bespoke ongoing cost 2</t>
  </si>
  <si>
    <t xml:space="preserve">Total weekly ongoing costs</t>
  </si>
  <si>
    <t xml:space="preserve">C.  Recurring Incentives (weekly)</t>
  </si>
  <si>
    <t xml:space="preserve">Marketing incentive / support (weekly)</t>
  </si>
  <si>
    <t xml:space="preserve">Bespoke recurring incentive</t>
  </si>
  <si>
    <t xml:space="preserve">Total weekly recurring incentives</t>
  </si>
  <si>
    <t xml:space="preserve">D.  Rebates – Sliding Scale on Weekly Purchases</t>
  </si>
  <si>
    <t xml:space="preserve">Weekly purchases (for rebate calc)</t>
  </si>
  <si>
    <t xml:space="preserve">Usually projected sales at cost — pre-filled, override if needed</t>
  </si>
  <si>
    <t xml:space="preserve">Rebate tiers (enter threshold &amp; rate for each offer)</t>
  </si>
  <si>
    <t xml:space="preserve">Threshold (weekly purchases ≥)  /  Rebate %</t>
  </si>
  <si>
    <t xml:space="preserve">Tier</t>
  </si>
  <si>
    <t xml:space="preserve">O1 Threshold</t>
  </si>
  <si>
    <t xml:space="preserve">O1 Rate</t>
  </si>
  <si>
    <t xml:space="preserve">O2 Threshold</t>
  </si>
  <si>
    <t xml:space="preserve">O2 Rate</t>
  </si>
  <si>
    <t xml:space="preserve">Tier 1</t>
  </si>
  <si>
    <t xml:space="preserve">Tier 2</t>
  </si>
  <si>
    <t xml:space="preserve">Tier 3</t>
  </si>
  <si>
    <t xml:space="preserve">Tier 4</t>
  </si>
  <si>
    <t xml:space="preserve">Tier 5</t>
  </si>
  <si>
    <t xml:space="preserve">Applicable rebate rate</t>
  </si>
  <si>
    <t xml:space="preserve">Highest tier whose threshold is met</t>
  </si>
  <si>
    <t xml:space="preserve">Weekly rebate value</t>
  </si>
  <si>
    <t xml:space="preserve">E.  Upfront / One-Off Incentives</t>
  </si>
  <si>
    <t xml:space="preserve">Upfront cash incentive</t>
  </si>
  <si>
    <t xml:space="preserve">Signage / fit-out payment</t>
  </si>
  <si>
    <t xml:space="preserve">Bespoke one-off incentive</t>
  </si>
  <si>
    <t xml:space="preserve">Total upfront incentive</t>
  </si>
  <si>
    <t xml:space="preserve">Agreement length (months)</t>
  </si>
  <si>
    <t xml:space="preserve">Amortise upfront over the tie-in period</t>
  </si>
  <si>
    <t xml:space="preserve">Results</t>
  </si>
  <si>
    <t xml:space="preserve">Weekly ongoing costs</t>
  </si>
  <si>
    <t xml:space="preserve">Weekly recurring incentives + rebate</t>
  </si>
  <si>
    <t xml:space="preserve">NET WEEKLY BENEFIT (excl. upfront)</t>
  </si>
  <si>
    <t xml:space="preserve">GP + incentives + rebate − costs</t>
  </si>
  <si>
    <t xml:space="preserve">Net MONTHLY benefit (excl. upfront)</t>
  </si>
  <si>
    <t xml:space="preserve">Upfront incentive spread over term (monthly)</t>
  </si>
  <si>
    <t xml:space="preserve">TRUE MONTHLY VALUE (incl. amortised upfront)</t>
  </si>
  <si>
    <t xml:space="preserve">The real monthly worth of this deal</t>
  </si>
  <si>
    <t xml:space="preserve">True ANNUAL value</t>
  </si>
  <si>
    <t xml:space="preserve">Total value over full agreement term</t>
  </si>
  <si>
    <t xml:space="preserve">F.  Breakeven / Crossover Analysis</t>
  </si>
  <si>
    <t xml:space="preserve">Which offer has the bigger upfront?</t>
  </si>
  <si>
    <t xml:space="preserve">Extra upfront it offers (£)</t>
  </si>
  <si>
    <t xml:space="preserve">Upfront advantage of the higher-incentive deal</t>
  </si>
  <si>
    <t xml:space="preserve">Its monthly disadvantage in net benefit</t>
  </si>
  <si>
    <t xml:space="preserve">How much LESS it earns each month on trading</t>
  </si>
  <si>
    <t xml:space="preserve">Months the upfront stays ahead</t>
  </si>
  <si>
    <t xml:space="preserve">After this, the higher-margin deal wins</t>
  </si>
  <si>
    <t xml:space="preserve">BETTER DEAL OVER FULL TERM</t>
  </si>
  <si>
    <t xml:space="preserve">How to read: "Months the upfront stays ahead" is the crossover point. A big cheque looks great, but if that deal earns less every month (lower margin, higher costs), the other offer overtakes it after that many months. Compare against your tie-in length above.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</si>
</sst>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£#,##0;&quot;(£&quot;#,##0\);\-"/>
    <numFmt numFmtId="166" formatCode="0.0%;\(0.0%\);\-"/>
    <numFmt numFmtId="167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8"/>
      <color rgb="FF666666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1F4E5F"/>
      <name val="Arial"/>
      <family val="0"/>
      <charset val="1"/>
    </font>
    <font>
      <b val="true"/>
      <sz val="11"/>
      <color rgb="FF00610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4E5F"/>
        <bgColor rgb="FF333333"/>
      </patternFill>
    </fill>
    <fill>
      <patternFill patternType="solid">
        <fgColor rgb="FFFFF9E6"/>
        <bgColor rgb="FFFFFFFF"/>
      </patternFill>
    </fill>
    <fill>
      <patternFill patternType="solid">
        <fgColor rgb="FF4A90A4"/>
        <bgColor rgb="FF808080"/>
      </patternFill>
    </fill>
    <fill>
      <patternFill patternType="solid">
        <fgColor rgb="FFD9E8EE"/>
        <bgColor rgb="FFC6EFCE"/>
      </patternFill>
    </fill>
    <fill>
      <patternFill patternType="solid">
        <fgColor rgb="FFC6EFCE"/>
        <bgColor rgb="FFD9E8E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9E6"/>
      <rgbColor rgb="FFD9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F4E5F"/>
      <rgbColor rgb="FF4A90A4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6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4" min="3" style="0" width="18"/>
    <col collapsed="false" customWidth="true" hidden="false" outlineLevel="0" max="5" min="5" style="0" width="3"/>
    <col collapsed="false" customWidth="true" hidden="false" outlineLevel="0" max="6" min="6" style="0" width="40"/>
    <col collapsed="false" customWidth="true" hidden="false" outlineLevel="0" max="7" min="7" style="0" width="14"/>
  </cols>
  <sheetData>
    <row r="2" customFormat="false" ht="25.5" hidden="false" customHeight="true" outlineLevel="0" collapsed="false">
      <c r="B2" s="1" t="s">
        <v>0</v>
      </c>
      <c r="C2" s="1"/>
      <c r="D2" s="1"/>
      <c r="F2" s="2" t="s">
        <v>1</v>
      </c>
    </row>
    <row r="4" customFormat="false" ht="15" hidden="false" customHeight="false" outlineLevel="0" collapsed="false">
      <c r="B4" s="3" t="s">
        <v>2</v>
      </c>
      <c r="C4" s="4" t="s">
        <v>3</v>
      </c>
      <c r="D4" s="4" t="s">
        <v>4</v>
      </c>
    </row>
    <row r="5" customFormat="false" ht="15" hidden="false" customHeight="false" outlineLevel="0" collapsed="false">
      <c r="B5" s="5" t="s">
        <v>5</v>
      </c>
      <c r="C5" s="6" t="s">
        <v>6</v>
      </c>
      <c r="D5" s="6" t="s">
        <v>7</v>
      </c>
    </row>
    <row r="7" customFormat="false" ht="18" hidden="false" customHeight="true" outlineLevel="0" collapsed="false">
      <c r="B7" s="7" t="s">
        <v>8</v>
      </c>
      <c r="C7" s="7"/>
      <c r="D7" s="7"/>
    </row>
    <row r="8" customFormat="false" ht="15" hidden="false" customHeight="false" outlineLevel="0" collapsed="false">
      <c r="B8" s="5" t="s">
        <v>9</v>
      </c>
      <c r="C8" s="8" t="n">
        <v>0</v>
      </c>
      <c r="D8" s="8" t="n">
        <v>0</v>
      </c>
      <c r="F8" s="9" t="s">
        <v>10</v>
      </c>
    </row>
    <row r="9" customFormat="false" ht="15" hidden="false" customHeight="false" outlineLevel="0" collapsed="false">
      <c r="B9" s="5" t="s">
        <v>11</v>
      </c>
      <c r="C9" s="10" t="n">
        <v>0</v>
      </c>
      <c r="D9" s="10" t="n">
        <v>0</v>
      </c>
      <c r="F9" s="9" t="s">
        <v>12</v>
      </c>
    </row>
    <row r="10" customFormat="false" ht="15" hidden="false" customHeight="false" outlineLevel="0" collapsed="false">
      <c r="B10" s="5" t="s">
        <v>13</v>
      </c>
      <c r="C10" s="11" t="n">
        <f aca="false">C8*(1+C9)</f>
        <v>0</v>
      </c>
      <c r="D10" s="11" t="n">
        <f aca="false">D8*(1+D9)</f>
        <v>0</v>
      </c>
    </row>
    <row r="11" customFormat="false" ht="15" hidden="false" customHeight="false" outlineLevel="0" collapsed="false">
      <c r="B11" s="5" t="s">
        <v>14</v>
      </c>
      <c r="C11" s="10" t="n">
        <v>0</v>
      </c>
      <c r="D11" s="10" t="n">
        <v>0</v>
      </c>
      <c r="F11" s="9" t="s">
        <v>15</v>
      </c>
    </row>
    <row r="12" customFormat="false" ht="15" hidden="false" customHeight="false" outlineLevel="0" collapsed="false">
      <c r="B12" s="5" t="s">
        <v>16</v>
      </c>
      <c r="C12" s="11" t="n">
        <f aca="false">C10*C11</f>
        <v>0</v>
      </c>
      <c r="D12" s="11" t="n">
        <f aca="false">D10*D11</f>
        <v>0</v>
      </c>
    </row>
    <row r="14" customFormat="false" ht="18" hidden="false" customHeight="true" outlineLevel="0" collapsed="false">
      <c r="B14" s="7" t="s">
        <v>17</v>
      </c>
      <c r="C14" s="7"/>
      <c r="D14" s="7"/>
    </row>
    <row r="15" customFormat="false" ht="15" hidden="false" customHeight="false" outlineLevel="0" collapsed="false">
      <c r="B15" s="5" t="s">
        <v>18</v>
      </c>
      <c r="C15" s="8" t="n">
        <v>0</v>
      </c>
      <c r="D15" s="8" t="n">
        <v>0</v>
      </c>
    </row>
    <row r="16" customFormat="false" ht="15" hidden="false" customHeight="false" outlineLevel="0" collapsed="false">
      <c r="B16" s="5" t="s">
        <v>19</v>
      </c>
      <c r="C16" s="12" t="n">
        <v>0</v>
      </c>
      <c r="D16" s="12" t="n">
        <v>0</v>
      </c>
    </row>
    <row r="17" customFormat="false" ht="15" hidden="false" customHeight="false" outlineLevel="0" collapsed="false">
      <c r="B17" s="5" t="s">
        <v>20</v>
      </c>
      <c r="C17" s="11" t="n">
        <f aca="false">C15*C16</f>
        <v>0</v>
      </c>
      <c r="D17" s="11" t="n">
        <f aca="false">D15*D16</f>
        <v>0</v>
      </c>
    </row>
    <row r="18" customFormat="false" ht="15" hidden="false" customHeight="false" outlineLevel="0" collapsed="false">
      <c r="B18" s="5" t="s">
        <v>21</v>
      </c>
      <c r="C18" s="8" t="n">
        <v>0</v>
      </c>
      <c r="D18" s="8" t="n">
        <v>0</v>
      </c>
      <c r="F18" s="9" t="s">
        <v>22</v>
      </c>
    </row>
    <row r="19" customFormat="false" ht="15" hidden="false" customHeight="false" outlineLevel="0" collapsed="false">
      <c r="B19" s="5" t="s">
        <v>23</v>
      </c>
      <c r="C19" s="8" t="n">
        <v>0</v>
      </c>
      <c r="D19" s="8" t="n">
        <v>0</v>
      </c>
    </row>
    <row r="20" customFormat="false" ht="15" hidden="false" customHeight="false" outlineLevel="0" collapsed="false">
      <c r="B20" s="5" t="s">
        <v>24</v>
      </c>
      <c r="C20" s="8" t="n">
        <v>0</v>
      </c>
      <c r="D20" s="8" t="n">
        <v>0</v>
      </c>
    </row>
    <row r="21" customFormat="false" ht="15" hidden="false" customHeight="false" outlineLevel="0" collapsed="false">
      <c r="B21" s="5" t="s">
        <v>25</v>
      </c>
      <c r="C21" s="8" t="n">
        <v>0</v>
      </c>
      <c r="D21" s="8" t="n">
        <v>0</v>
      </c>
    </row>
    <row r="22" customFormat="false" ht="15" hidden="false" customHeight="false" outlineLevel="0" collapsed="false">
      <c r="B22" s="5" t="s">
        <v>26</v>
      </c>
      <c r="C22" s="13" t="n">
        <f aca="false">C17+C18+C19+C20+C21</f>
        <v>0</v>
      </c>
      <c r="D22" s="13" t="n">
        <f aca="false">D17+D18+D19+D20+D21</f>
        <v>0</v>
      </c>
    </row>
    <row r="24" customFormat="false" ht="18" hidden="false" customHeight="true" outlineLevel="0" collapsed="false">
      <c r="B24" s="7" t="s">
        <v>27</v>
      </c>
      <c r="C24" s="7"/>
      <c r="D24" s="7"/>
    </row>
    <row r="25" customFormat="false" ht="15" hidden="false" customHeight="false" outlineLevel="0" collapsed="false">
      <c r="B25" s="5" t="s">
        <v>28</v>
      </c>
      <c r="C25" s="8" t="n">
        <v>0</v>
      </c>
      <c r="D25" s="8" t="n">
        <v>0</v>
      </c>
    </row>
    <row r="26" customFormat="false" ht="15" hidden="false" customHeight="false" outlineLevel="0" collapsed="false">
      <c r="B26" s="5" t="s">
        <v>29</v>
      </c>
      <c r="C26" s="8" t="n">
        <v>0</v>
      </c>
      <c r="D26" s="8" t="n">
        <v>0</v>
      </c>
    </row>
    <row r="27" customFormat="false" ht="15" hidden="false" customHeight="false" outlineLevel="0" collapsed="false">
      <c r="B27" s="5" t="s">
        <v>30</v>
      </c>
      <c r="C27" s="11" t="n">
        <f aca="false">C25+C26</f>
        <v>0</v>
      </c>
      <c r="D27" s="11" t="n">
        <f aca="false">D25+D26</f>
        <v>0</v>
      </c>
    </row>
    <row r="29" customFormat="false" ht="18" hidden="false" customHeight="true" outlineLevel="0" collapsed="false">
      <c r="B29" s="7" t="s">
        <v>31</v>
      </c>
      <c r="C29" s="7"/>
      <c r="D29" s="7"/>
    </row>
    <row r="30" customFormat="false" ht="19.4" hidden="false" customHeight="false" outlineLevel="0" collapsed="false">
      <c r="B30" s="5" t="s">
        <v>32</v>
      </c>
      <c r="C30" s="11" t="n">
        <f aca="false">C10*(1-C11)</f>
        <v>0</v>
      </c>
      <c r="D30" s="11" t="n">
        <f aca="false">D10*(1-D11)</f>
        <v>0</v>
      </c>
      <c r="F30" s="9" t="s">
        <v>33</v>
      </c>
    </row>
    <row r="31" customFormat="false" ht="15" hidden="false" customHeight="false" outlineLevel="0" collapsed="false">
      <c r="B31" s="14" t="s">
        <v>34</v>
      </c>
      <c r="C31" s="15" t="s">
        <v>35</v>
      </c>
      <c r="D31" s="15"/>
    </row>
    <row r="32" customFormat="false" ht="15" hidden="false" customHeight="false" outlineLevel="0" collapsed="false">
      <c r="B32" s="16" t="s">
        <v>36</v>
      </c>
      <c r="C32" s="16" t="s">
        <v>37</v>
      </c>
      <c r="D32" s="16" t="s">
        <v>38</v>
      </c>
      <c r="F32" s="16" t="s">
        <v>39</v>
      </c>
      <c r="G32" s="16" t="s">
        <v>40</v>
      </c>
    </row>
    <row r="33" customFormat="false" ht="15" hidden="false" customHeight="false" outlineLevel="0" collapsed="false">
      <c r="B33" s="17" t="s">
        <v>41</v>
      </c>
      <c r="C33" s="8" t="n">
        <v>0</v>
      </c>
      <c r="D33" s="10" t="n">
        <v>0</v>
      </c>
      <c r="F33" s="8" t="n">
        <v>0</v>
      </c>
      <c r="G33" s="10" t="n">
        <v>0</v>
      </c>
    </row>
    <row r="34" customFormat="false" ht="15" hidden="false" customHeight="false" outlineLevel="0" collapsed="false">
      <c r="B34" s="17" t="s">
        <v>42</v>
      </c>
      <c r="C34" s="8" t="n">
        <v>0</v>
      </c>
      <c r="D34" s="10" t="n">
        <v>0</v>
      </c>
      <c r="F34" s="8" t="n">
        <v>0</v>
      </c>
      <c r="G34" s="10" t="n">
        <v>0</v>
      </c>
    </row>
    <row r="35" customFormat="false" ht="15" hidden="false" customHeight="false" outlineLevel="0" collapsed="false">
      <c r="B35" s="17" t="s">
        <v>43</v>
      </c>
      <c r="C35" s="8" t="n">
        <v>0</v>
      </c>
      <c r="D35" s="10" t="n">
        <v>0</v>
      </c>
      <c r="F35" s="8" t="n">
        <v>0</v>
      </c>
      <c r="G35" s="10" t="n">
        <v>0</v>
      </c>
    </row>
    <row r="36" customFormat="false" ht="15" hidden="false" customHeight="false" outlineLevel="0" collapsed="false">
      <c r="B36" s="17" t="s">
        <v>44</v>
      </c>
      <c r="C36" s="8" t="n">
        <v>0</v>
      </c>
      <c r="D36" s="10" t="n">
        <v>0</v>
      </c>
      <c r="F36" s="8" t="n">
        <v>0</v>
      </c>
      <c r="G36" s="10" t="n">
        <v>0</v>
      </c>
    </row>
    <row r="37" customFormat="false" ht="15" hidden="false" customHeight="false" outlineLevel="0" collapsed="false">
      <c r="B37" s="17" t="s">
        <v>45</v>
      </c>
      <c r="C37" s="8" t="n">
        <v>0</v>
      </c>
      <c r="D37" s="10" t="n">
        <v>0</v>
      </c>
      <c r="F37" s="8" t="n">
        <v>0</v>
      </c>
      <c r="G37" s="10" t="n">
        <v>0</v>
      </c>
    </row>
    <row r="38" customFormat="false" ht="15" hidden="false" customHeight="false" outlineLevel="0" collapsed="false">
      <c r="B38" s="5" t="s">
        <v>46</v>
      </c>
      <c r="C38" s="18" t="n">
        <f aca="false">IF(C30&gt;=C37,D37,IF(C30&gt;=C36,D36,IF(C30&gt;=C35,D35,IF(C30&gt;=C34,D34,IF(C30&gt;=C33,D33,0)))))</f>
        <v>0</v>
      </c>
      <c r="D38" s="18" t="n">
        <f aca="false">IF(D30&gt;=F37,G37,IF(D30&gt;=F36,G36,IF(D30&gt;=F35,G35,IF(D30&gt;=F34,G34,IF(D30&gt;=F33,G33,0)))))</f>
        <v>0</v>
      </c>
      <c r="F38" s="9" t="s">
        <v>47</v>
      </c>
    </row>
    <row r="39" customFormat="false" ht="15" hidden="false" customHeight="false" outlineLevel="0" collapsed="false">
      <c r="B39" s="5" t="s">
        <v>48</v>
      </c>
      <c r="C39" s="11" t="n">
        <f aca="false">C30*C38</f>
        <v>0</v>
      </c>
      <c r="D39" s="11" t="n">
        <f aca="false">D30*D38</f>
        <v>0</v>
      </c>
    </row>
    <row r="41" customFormat="false" ht="18" hidden="false" customHeight="true" outlineLevel="0" collapsed="false">
      <c r="B41" s="7" t="s">
        <v>49</v>
      </c>
      <c r="C41" s="7"/>
      <c r="D41" s="7"/>
    </row>
    <row r="42" customFormat="false" ht="15" hidden="false" customHeight="false" outlineLevel="0" collapsed="false">
      <c r="B42" s="5" t="s">
        <v>50</v>
      </c>
      <c r="C42" s="8" t="n">
        <v>0</v>
      </c>
      <c r="D42" s="8" t="n">
        <v>0</v>
      </c>
    </row>
    <row r="43" customFormat="false" ht="15" hidden="false" customHeight="false" outlineLevel="0" collapsed="false">
      <c r="B43" s="5" t="s">
        <v>51</v>
      </c>
      <c r="C43" s="8" t="n">
        <v>0</v>
      </c>
      <c r="D43" s="8" t="n">
        <v>0</v>
      </c>
    </row>
    <row r="44" customFormat="false" ht="15" hidden="false" customHeight="false" outlineLevel="0" collapsed="false">
      <c r="B44" s="5" t="s">
        <v>52</v>
      </c>
      <c r="C44" s="8" t="n">
        <v>0</v>
      </c>
      <c r="D44" s="8" t="n">
        <v>0</v>
      </c>
    </row>
    <row r="45" customFormat="false" ht="15" hidden="false" customHeight="false" outlineLevel="0" collapsed="false">
      <c r="B45" s="5" t="s">
        <v>53</v>
      </c>
      <c r="C45" s="19" t="n">
        <f aca="false">C42+C43+C44</f>
        <v>0</v>
      </c>
      <c r="D45" s="19" t="n">
        <f aca="false">D42+D43+D44</f>
        <v>0</v>
      </c>
    </row>
    <row r="46" customFormat="false" ht="15" hidden="false" customHeight="false" outlineLevel="0" collapsed="false">
      <c r="B46" s="5" t="s">
        <v>54</v>
      </c>
      <c r="C46" s="12" t="n">
        <v>36</v>
      </c>
      <c r="D46" s="12" t="n">
        <v>36</v>
      </c>
      <c r="F46" s="9" t="s">
        <v>55</v>
      </c>
    </row>
    <row r="48" customFormat="false" ht="21.75" hidden="false" customHeight="true" outlineLevel="0" collapsed="false">
      <c r="B48" s="1" t="s">
        <v>56</v>
      </c>
      <c r="C48" s="1"/>
      <c r="D48" s="1"/>
    </row>
    <row r="49" customFormat="false" ht="15" hidden="false" customHeight="false" outlineLevel="0" collapsed="false">
      <c r="B49" s="5" t="s">
        <v>16</v>
      </c>
      <c r="C49" s="11" t="n">
        <f aca="false">C12</f>
        <v>0</v>
      </c>
      <c r="D49" s="11" t="n">
        <f aca="false">D12</f>
        <v>0</v>
      </c>
    </row>
    <row r="50" customFormat="false" ht="15" hidden="false" customHeight="false" outlineLevel="0" collapsed="false">
      <c r="B50" s="5" t="s">
        <v>57</v>
      </c>
      <c r="C50" s="11" t="n">
        <f aca="false">-C22</f>
        <v>-0</v>
      </c>
      <c r="D50" s="11" t="n">
        <f aca="false">-D22</f>
        <v>-0</v>
      </c>
    </row>
    <row r="51" customFormat="false" ht="15" hidden="false" customHeight="false" outlineLevel="0" collapsed="false">
      <c r="B51" s="5" t="s">
        <v>58</v>
      </c>
      <c r="C51" s="11" t="n">
        <f aca="false">C27+C39</f>
        <v>0</v>
      </c>
      <c r="D51" s="11" t="n">
        <f aca="false">D27+D39</f>
        <v>0</v>
      </c>
    </row>
    <row r="52" customFormat="false" ht="15" hidden="false" customHeight="false" outlineLevel="0" collapsed="false">
      <c r="B52" s="5" t="s">
        <v>59</v>
      </c>
      <c r="C52" s="13" t="n">
        <f aca="false">C12-C22+C27+C39</f>
        <v>0</v>
      </c>
      <c r="D52" s="13" t="n">
        <f aca="false">D12-D22+D27+D39</f>
        <v>0</v>
      </c>
      <c r="F52" s="9" t="s">
        <v>60</v>
      </c>
    </row>
    <row r="53" customFormat="false" ht="15" hidden="false" customHeight="false" outlineLevel="0" collapsed="false">
      <c r="B53" s="5" t="s">
        <v>61</v>
      </c>
      <c r="C53" s="13" t="n">
        <f aca="false">C52*52/12</f>
        <v>0</v>
      </c>
      <c r="D53" s="13" t="n">
        <f aca="false">D52*52/12</f>
        <v>0</v>
      </c>
    </row>
    <row r="54" customFormat="false" ht="15" hidden="false" customHeight="false" outlineLevel="0" collapsed="false">
      <c r="B54" s="5" t="s">
        <v>62</v>
      </c>
      <c r="C54" s="11" t="n">
        <f aca="false">IF(C46=0,0,C45/C46)</f>
        <v>0</v>
      </c>
      <c r="D54" s="11" t="n">
        <f aca="false">IF(D46=0,0,D45/D46)</f>
        <v>0</v>
      </c>
    </row>
    <row r="55" customFormat="false" ht="15" hidden="false" customHeight="false" outlineLevel="0" collapsed="false">
      <c r="B55" s="5" t="s">
        <v>63</v>
      </c>
      <c r="C55" s="19" t="n">
        <f aca="false">C53+C54</f>
        <v>0</v>
      </c>
      <c r="D55" s="19" t="n">
        <f aca="false">D53+D54</f>
        <v>0</v>
      </c>
      <c r="F55" s="9" t="s">
        <v>64</v>
      </c>
    </row>
    <row r="56" customFormat="false" ht="15" hidden="false" customHeight="false" outlineLevel="0" collapsed="false">
      <c r="B56" s="5" t="s">
        <v>65</v>
      </c>
      <c r="C56" s="20" t="n">
        <f aca="false">C55*12</f>
        <v>0</v>
      </c>
      <c r="D56" s="20" t="n">
        <f aca="false">D55*12</f>
        <v>0</v>
      </c>
    </row>
    <row r="57" customFormat="false" ht="15" hidden="false" customHeight="false" outlineLevel="0" collapsed="false">
      <c r="B57" s="5" t="s">
        <v>66</v>
      </c>
      <c r="C57" s="20" t="n">
        <f aca="false">C53*C46+C45</f>
        <v>0</v>
      </c>
      <c r="D57" s="20" t="n">
        <f aca="false">D53*D46+D45</f>
        <v>0</v>
      </c>
    </row>
    <row r="59" customFormat="false" ht="18" hidden="false" customHeight="true" outlineLevel="0" collapsed="false">
      <c r="B59" s="7" t="s">
        <v>67</v>
      </c>
      <c r="C59" s="7"/>
      <c r="D59" s="7"/>
    </row>
    <row r="60" customFormat="false" ht="15" hidden="false" customHeight="false" outlineLevel="0" collapsed="false">
      <c r="B60" s="5" t="s">
        <v>68</v>
      </c>
      <c r="C60" s="21" t="str">
        <f aca="false">IF(C45&gt;=D45,"OFFER 1","OFFER 2")</f>
        <v>OFFER 1</v>
      </c>
      <c r="D60" s="21"/>
    </row>
    <row r="61" customFormat="false" ht="15" hidden="false" customHeight="false" outlineLevel="0" collapsed="false">
      <c r="B61" s="5" t="s">
        <v>69</v>
      </c>
      <c r="C61" s="22" t="n">
        <f aca="false">ABS(C45-D45)</f>
        <v>0</v>
      </c>
      <c r="D61" s="22"/>
      <c r="F61" s="9" t="s">
        <v>70</v>
      </c>
    </row>
    <row r="62" customFormat="false" ht="15" hidden="false" customHeight="false" outlineLevel="0" collapsed="false">
      <c r="B62" s="5" t="s">
        <v>71</v>
      </c>
      <c r="C62" s="22" t="n">
        <f aca="false">IF(C45&gt;=D45,D53-C53,C53-D53)</f>
        <v>0</v>
      </c>
      <c r="D62" s="22"/>
      <c r="F62" s="9" t="s">
        <v>72</v>
      </c>
    </row>
    <row r="63" customFormat="false" ht="15" hidden="false" customHeight="false" outlineLevel="0" collapsed="false">
      <c r="B63" s="5" t="s">
        <v>73</v>
      </c>
      <c r="C63" s="23" t="str">
        <f aca="false">IF(C62&lt;=0,"Always ahead – also better monthly",ROUND(C61/C62,1))</f>
        <v>Always ahead – also better monthly</v>
      </c>
      <c r="D63" s="23"/>
      <c r="F63" s="9" t="s">
        <v>74</v>
      </c>
    </row>
    <row r="64" customFormat="false" ht="15" hidden="false" customHeight="false" outlineLevel="0" collapsed="false">
      <c r="B64" s="5" t="s">
        <v>75</v>
      </c>
      <c r="C64" s="24" t="str">
        <f aca="false">IF(C57&gt;D57,"OFFER 1 — by £"&amp;TEXT(C57-D57,"#,##0"),"OFFER 2 — by £"&amp;TEXT(D57-C57,"#,##0"))</f>
        <v>OFFER 2 — by £0</v>
      </c>
      <c r="D64" s="24"/>
    </row>
    <row r="66" customFormat="false" ht="43.5" hidden="false" customHeight="true" outlineLevel="0" collapsed="false">
      <c r="B66" s="25" t="s">
        <v>76</v>
      </c>
      <c r="C66" s="25"/>
      <c r="D66" s="25"/>
      <c r="E66" s="25"/>
      <c r="F66" s="25"/>
    </row>
  </sheetData>
  <mergeCells count="15">
    <mergeCell ref="B2:D2"/>
    <mergeCell ref="B7:D7"/>
    <mergeCell ref="B14:D14"/>
    <mergeCell ref="B24:D24"/>
    <mergeCell ref="B29:D29"/>
    <mergeCell ref="C31:D31"/>
    <mergeCell ref="B41:D41"/>
    <mergeCell ref="B48:D48"/>
    <mergeCell ref="B59:D59"/>
    <mergeCell ref="C60:D60"/>
    <mergeCell ref="C61:D61"/>
    <mergeCell ref="C62:D62"/>
    <mergeCell ref="C63:D63"/>
    <mergeCell ref="C64:D64"/>
    <mergeCell ref="B66:F6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2026-07-05T05:45:03Z</dcterms:created>
  <dc:creator>openpyxl</dc:creator>
  <dc:description/>
  <dc:language>en-US</dc:language>
  <cp:lastModifiedBy/>
  <dcterms:modified xsi:type="dcterms:W3CDTF">2026-07-05T05:45:03Z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